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4analytics.ru" sheetId="1" r:id="rId1"/>
    <sheet name="Novo Forecast" sheetId="2" r:id="rId2"/>
    <sheet name="Бесплатное обучение по BI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<sst xmlns="http://schemas.openxmlformats.org/spreadsheetml/2006/main" count="31" uniqueCount="31">
  <si>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Объем продаж руб.:</t>
  </si>
  <si>
    <r>
      <t>2.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</rPr>
      <t>Разность между значениями ряда и средними значениями к 4-м месяцам (пункт 1);</t>
    </r>
  </si>
  <si>
    <r>
      <t>1.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</rPr>
      <t>Скользящую среднюю к 4-м месяцам</t>
    </r>
  </si>
  <si>
    <t>www.4analytics.ru</t>
  </si>
  <si>
    <t>t</t>
  </si>
  <si>
    <t>t - для сезонности - номера месяцев</t>
  </si>
  <si>
    <t>Модель скользящей средней к 4-м месяцам</t>
  </si>
  <si>
    <t>Номера сезонных периодов</t>
  </si>
  <si>
    <t>Суммируем отклонения</t>
  </si>
  <si>
    <t>Кол-во месяцев в расчете</t>
  </si>
  <si>
    <t>Абсолютная сезонность:</t>
  </si>
  <si>
    <t>3. Сезонность - среднее отклонение значений ряда от скользящей</t>
  </si>
  <si>
    <t>4. Продлим значения ряда с помощью скользящей средней к 3-м месяцам и скорректируем её аддитивной сезонностью.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</si>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</sst>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5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2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 vertical="center" wrapText="1" shrinkToFit="1"/>
    </xf>
    <xf numFmtId="0" fontId="34" fillId="0" borderId="0" xfId="42" applyAlignment="1" applyProtection="1">
      <alignment/>
      <protection/>
    </xf>
    <xf numFmtId="0" fontId="0" fillId="0" borderId="0" xfId="0" applyAlignment="1">
      <alignment horizontal="right"/>
    </xf>
    <xf numFmtId="14" fontId="4" fillId="33" borderId="10" xfId="0" applyNumberFormat="1" applyFont="1" applyFill="1" applyBorder="1" applyAlignment="1">
      <alignment horizontal="left" vertical="top" wrapText="1"/>
    </xf>
    <xf numFmtId="172" fontId="0" fillId="0" borderId="0" xfId="62" applyNumberFormat="1" applyFont="1" applyAlignment="1">
      <alignment/>
    </xf>
    <xf numFmtId="0" fontId="45" fillId="0" borderId="0" xfId="0" applyFont="1" applyAlignment="1">
      <alignment horizontal="left" vertical="center"/>
    </xf>
    <xf numFmtId="0" fontId="47" fillId="33" borderId="0" xfId="0" applyFont="1" applyFill="1" applyAlignment="1">
      <alignment/>
    </xf>
    <xf numFmtId="0" fontId="48" fillId="0" borderId="0" xfId="44" applyFont="1" applyAlignment="1" applyProtection="1">
      <alignment vertical="center" wrapText="1"/>
      <protection/>
    </xf>
    <xf numFmtId="0" fontId="34" fillId="6" borderId="0" xfId="44" applyFont="1" applyFill="1" applyAlignment="1" applyProtection="1">
      <alignment/>
      <protection/>
    </xf>
    <xf numFmtId="0" fontId="49" fillId="6" borderId="0" xfId="44" applyFont="1" applyFill="1" applyAlignment="1" applyProtection="1">
      <alignment horizontal="left" wrapText="1" indent="1"/>
      <protection/>
    </xf>
    <xf numFmtId="0" fontId="49" fillId="0" borderId="0" xfId="0" applyFont="1" applyAlignment="1">
      <alignment/>
    </xf>
    <xf numFmtId="0" fontId="50" fillId="34" borderId="0" xfId="44" applyFont="1" applyFill="1" applyAlignment="1" applyProtection="1">
      <alignment horizontal="center" vertical="center"/>
      <protection/>
    </xf>
    <xf numFmtId="0" fontId="51" fillId="35" borderId="0" xfId="0" applyFont="1" applyFill="1" applyAlignment="1">
      <alignment/>
    </xf>
    <xf numFmtId="0" fontId="52" fillId="36" borderId="0" xfId="44" applyFont="1" applyFill="1" applyAlignment="1" applyProtection="1">
      <alignment horizontal="center" vertical="center"/>
      <protection/>
    </xf>
    <xf numFmtId="0" fontId="49" fillId="35" borderId="0" xfId="44" applyFont="1" applyFill="1" applyAlignment="1" applyProtection="1">
      <alignment horizontal="left" wrapText="1" indent="1"/>
      <protection/>
    </xf>
    <xf numFmtId="0" fontId="49" fillId="35" borderId="0" xfId="0" applyFont="1" applyFill="1" applyAlignment="1">
      <alignment/>
    </xf>
    <xf numFmtId="0" fontId="53" fillId="37" borderId="0" xfId="44" applyFont="1" applyFill="1" applyAlignment="1" applyProtection="1">
      <alignment horizontal="center" vertical="center"/>
      <protection/>
    </xf>
    <xf numFmtId="0" fontId="49" fillId="35" borderId="0" xfId="44" applyFont="1" applyFill="1" applyAlignment="1" applyProtection="1">
      <alignment horizontal="left" vertical="center" wrapText="1" indent="1"/>
      <protection/>
    </xf>
    <xf numFmtId="0" fontId="54" fillId="38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7200900</xdr:colOff>
      <xdr:row>0</xdr:row>
      <xdr:rowOff>295275</xdr:rowOff>
    </xdr:from>
    <xdr:to>
      <xdr:col>1</xdr:col>
      <xdr:colOff>85725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5275"/>
          <a:ext cx="2628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6896100</xdr:colOff>
      <xdr:row>2</xdr:row>
      <xdr:rowOff>171450</xdr:rowOff>
    </xdr:from>
    <xdr:to>
      <xdr:col>0</xdr:col>
      <xdr:colOff>9077325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6896100" y="762000"/>
          <a:ext cx="218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3"/>
  <sheetViews>
    <sheetView tabSelected="1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Z4" sqref="AZ4:BK4"/>
    </sheetView>
  </sheetViews>
  <sheetFormatPr defaultColWidth="9.140625" defaultRowHeight="15"/>
  <cols>
    <col min="1" max="1" width="17.7109375" style="0" bestFit="1" customWidth="1"/>
    <col min="2" max="2" width="0.2890625" style="0" customWidth="1"/>
    <col min="3" max="3" width="55.7109375" style="0" customWidth="1"/>
    <col min="4" max="4" width="17.8515625" style="0" bestFit="1" customWidth="1"/>
    <col min="5" max="9" width="13.8515625" style="0" bestFit="1" customWidth="1"/>
    <col min="10" max="11" width="12.8515625" style="0" bestFit="1" customWidth="1"/>
    <col min="12" max="15" width="13.8515625" style="0" bestFit="1" customWidth="1"/>
    <col min="16" max="51" width="12.7109375" style="0" bestFit="1" customWidth="1"/>
    <col min="52" max="52" width="16.00390625" style="0" customWidth="1"/>
    <col min="53" max="63" width="12.7109375" style="0" bestFit="1" customWidth="1"/>
  </cols>
  <sheetData>
    <row r="1" spans="1:52" ht="15">
      <c r="A1" s="4" t="s">
        <v>3</v>
      </c>
      <c r="AZ1" s="8" t="s">
        <v>12</v>
      </c>
    </row>
    <row r="2" spans="3:51" ht="15.75" customHeight="1">
      <c r="C2" s="5" t="s">
        <v>4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>
        <v>32</v>
      </c>
      <c r="AJ2">
        <v>33</v>
      </c>
      <c r="AK2">
        <v>34</v>
      </c>
      <c r="AL2">
        <v>35</v>
      </c>
      <c r="AM2">
        <v>36</v>
      </c>
      <c r="AN2">
        <v>37</v>
      </c>
      <c r="AO2">
        <v>38</v>
      </c>
      <c r="AP2">
        <v>39</v>
      </c>
      <c r="AQ2">
        <v>40</v>
      </c>
      <c r="AR2">
        <v>41</v>
      </c>
      <c r="AS2">
        <v>42</v>
      </c>
      <c r="AT2">
        <v>43</v>
      </c>
      <c r="AU2">
        <v>44</v>
      </c>
      <c r="AV2">
        <v>45</v>
      </c>
      <c r="AW2">
        <v>46</v>
      </c>
      <c r="AX2">
        <v>47</v>
      </c>
      <c r="AY2">
        <v>48</v>
      </c>
    </row>
    <row r="3" spans="3:63" ht="15">
      <c r="C3" s="1"/>
      <c r="D3" s="6">
        <v>40179</v>
      </c>
      <c r="E3" s="6">
        <v>40210</v>
      </c>
      <c r="F3" s="6">
        <v>40238</v>
      </c>
      <c r="G3" s="6">
        <v>40269</v>
      </c>
      <c r="H3" s="6">
        <v>40299</v>
      </c>
      <c r="I3" s="6">
        <v>40330</v>
      </c>
      <c r="J3" s="6">
        <v>40360</v>
      </c>
      <c r="K3" s="6">
        <v>40391</v>
      </c>
      <c r="L3" s="6">
        <v>40422</v>
      </c>
      <c r="M3" s="6">
        <v>40452</v>
      </c>
      <c r="N3" s="6">
        <v>40483</v>
      </c>
      <c r="O3" s="6">
        <v>40513</v>
      </c>
      <c r="P3" s="6">
        <v>40544</v>
      </c>
      <c r="Q3" s="6">
        <v>40575</v>
      </c>
      <c r="R3" s="6">
        <v>40603</v>
      </c>
      <c r="S3" s="6">
        <v>40634</v>
      </c>
      <c r="T3" s="6">
        <v>40664</v>
      </c>
      <c r="U3" s="6">
        <v>40695</v>
      </c>
      <c r="V3" s="6">
        <v>40725</v>
      </c>
      <c r="W3" s="6">
        <v>40756</v>
      </c>
      <c r="X3" s="6">
        <v>40787</v>
      </c>
      <c r="Y3" s="6">
        <v>40817</v>
      </c>
      <c r="Z3" s="6">
        <v>40848</v>
      </c>
      <c r="AA3" s="6">
        <v>40878</v>
      </c>
      <c r="AB3" s="6">
        <v>40909</v>
      </c>
      <c r="AC3" s="6">
        <v>40940</v>
      </c>
      <c r="AD3" s="6">
        <v>40969</v>
      </c>
      <c r="AE3" s="6">
        <v>41000</v>
      </c>
      <c r="AF3" s="6">
        <v>41030</v>
      </c>
      <c r="AG3" s="6">
        <v>41061</v>
      </c>
      <c r="AH3" s="6">
        <v>41091</v>
      </c>
      <c r="AI3" s="6">
        <v>41122</v>
      </c>
      <c r="AJ3" s="6">
        <v>41153</v>
      </c>
      <c r="AK3" s="6">
        <v>41183</v>
      </c>
      <c r="AL3" s="6">
        <v>41214</v>
      </c>
      <c r="AM3" s="6">
        <v>41244</v>
      </c>
      <c r="AN3" s="6">
        <v>41275</v>
      </c>
      <c r="AO3" s="6">
        <v>41306</v>
      </c>
      <c r="AP3" s="6">
        <v>41334</v>
      </c>
      <c r="AQ3" s="6">
        <v>41365</v>
      </c>
      <c r="AR3" s="6">
        <v>41395</v>
      </c>
      <c r="AS3" s="6">
        <v>41426</v>
      </c>
      <c r="AT3" s="6">
        <v>41456</v>
      </c>
      <c r="AU3" s="6">
        <v>41487</v>
      </c>
      <c r="AV3" s="6">
        <v>41518</v>
      </c>
      <c r="AW3" s="6">
        <v>41548</v>
      </c>
      <c r="AX3" s="6">
        <v>41579</v>
      </c>
      <c r="AY3" s="6">
        <v>41609</v>
      </c>
      <c r="AZ3">
        <v>1</v>
      </c>
      <c r="BA3">
        <v>2</v>
      </c>
      <c r="BB3">
        <v>3</v>
      </c>
      <c r="BC3">
        <v>4</v>
      </c>
      <c r="BD3">
        <v>5</v>
      </c>
      <c r="BE3">
        <v>6</v>
      </c>
      <c r="BF3">
        <v>7</v>
      </c>
      <c r="BG3">
        <v>8</v>
      </c>
      <c r="BH3">
        <v>9</v>
      </c>
      <c r="BI3">
        <v>10</v>
      </c>
      <c r="BJ3">
        <v>11</v>
      </c>
      <c r="BK3">
        <v>12</v>
      </c>
    </row>
    <row r="4" spans="3:63" ht="15">
      <c r="C4" t="s">
        <v>0</v>
      </c>
      <c r="D4" s="2">
        <v>2245414.881</v>
      </c>
      <c r="E4" s="2">
        <v>2105495.488</v>
      </c>
      <c r="F4" s="2">
        <v>2420493.555</v>
      </c>
      <c r="G4" s="2">
        <v>2172852.722</v>
      </c>
      <c r="H4" s="2">
        <v>2337943.0209999997</v>
      </c>
      <c r="I4" s="2">
        <v>2233702.784</v>
      </c>
      <c r="J4" s="2">
        <v>2232961.028</v>
      </c>
      <c r="K4" s="2">
        <v>2283560.98</v>
      </c>
      <c r="L4" s="2">
        <v>2492066.007</v>
      </c>
      <c r="M4" s="2">
        <v>2581734.6879999996</v>
      </c>
      <c r="N4" s="2">
        <v>2456642.224</v>
      </c>
      <c r="O4" s="2">
        <v>2559577.3060000003</v>
      </c>
      <c r="P4" s="2">
        <v>2317088.682</v>
      </c>
      <c r="Q4" s="2">
        <v>2280250.4880000004</v>
      </c>
      <c r="R4" s="2">
        <v>2463826.772</v>
      </c>
      <c r="S4" s="2">
        <v>2246148.5419999994</v>
      </c>
      <c r="T4" s="2">
        <v>2403862.4519999996</v>
      </c>
      <c r="U4" s="2">
        <v>2358019.1759999995</v>
      </c>
      <c r="V4" s="2">
        <v>2282085.6939999997</v>
      </c>
      <c r="W4" s="2">
        <v>2366919.9529999997</v>
      </c>
      <c r="X4" s="2">
        <v>2346436.486</v>
      </c>
      <c r="Y4" s="2">
        <v>2427370.335</v>
      </c>
      <c r="Z4" s="2">
        <v>2262180.346</v>
      </c>
      <c r="AA4" s="2">
        <v>2390022.5990000004</v>
      </c>
      <c r="AB4" s="2">
        <v>2123206.2569999993</v>
      </c>
      <c r="AC4" s="2">
        <v>2057444.3339999996</v>
      </c>
      <c r="AD4" s="2">
        <v>2251577.436</v>
      </c>
      <c r="AE4" s="2">
        <v>1981011.4229999995</v>
      </c>
      <c r="AF4" s="2">
        <v>2280875.035</v>
      </c>
      <c r="AG4" s="2">
        <v>2120995.2870000005</v>
      </c>
      <c r="AH4" s="2">
        <v>2182748.437</v>
      </c>
      <c r="AI4" s="2">
        <v>2229598.485999999</v>
      </c>
      <c r="AJ4" s="2">
        <v>2313897.992</v>
      </c>
      <c r="AK4" s="2">
        <v>2388674.051</v>
      </c>
      <c r="AL4" s="2">
        <v>2258294.898</v>
      </c>
      <c r="AM4" s="2">
        <v>2376048.4749999996</v>
      </c>
      <c r="AN4" s="2">
        <v>2091576.2199999997</v>
      </c>
      <c r="AO4" s="2">
        <v>1999736.0540000002</v>
      </c>
      <c r="AP4" s="2">
        <v>2140428.0830000006</v>
      </c>
      <c r="AQ4" s="2">
        <v>2235928.2939999993</v>
      </c>
      <c r="AR4" s="2">
        <v>2141958.416</v>
      </c>
      <c r="AS4" s="2">
        <v>2171973.8880000003</v>
      </c>
      <c r="AT4" s="2">
        <v>2204614.676</v>
      </c>
      <c r="AU4" s="2">
        <v>2187433.7350000003</v>
      </c>
      <c r="AV4" s="2">
        <v>2145716.501</v>
      </c>
      <c r="AW4" s="2">
        <v>2295434.818</v>
      </c>
      <c r="AX4" s="2">
        <v>2093943.9069999997</v>
      </c>
      <c r="AY4" s="2">
        <v>2183622.303</v>
      </c>
      <c r="AZ4" s="2">
        <f>AVERAGE(AW4:AY4)+HLOOKUP(AZ3,$D$9:$O$13,5,0)</f>
        <v>1957119.0709999995</v>
      </c>
      <c r="BA4" s="2">
        <f aca="true" t="shared" si="0" ref="BA4:BK4">AVERAGE(AX4:AZ4)+HLOOKUP(BA3,$D$9:$O$13,5,0)</f>
        <v>1875745.7182222218</v>
      </c>
      <c r="BB4" s="2">
        <f t="shared" si="0"/>
        <v>2046889.7482962962</v>
      </c>
      <c r="BC4" s="2">
        <f t="shared" si="0"/>
        <v>1910858.5702561722</v>
      </c>
      <c r="BD4" s="2">
        <f t="shared" si="0"/>
        <v>2039391.6440082302</v>
      </c>
      <c r="BE4" s="2">
        <f t="shared" si="0"/>
        <v>1963810.6253535664</v>
      </c>
      <c r="BF4" s="2">
        <f t="shared" si="0"/>
        <v>1973183.485289323</v>
      </c>
      <c r="BG4" s="2">
        <f t="shared" si="0"/>
        <v>2013028.5488837063</v>
      </c>
      <c r="BH4" s="2">
        <f t="shared" si="0"/>
        <v>2069985.6226755322</v>
      </c>
      <c r="BI4" s="2">
        <f t="shared" si="0"/>
        <v>2169699.3606995204</v>
      </c>
      <c r="BJ4" s="2">
        <f t="shared" si="0"/>
        <v>2013766.1851695864</v>
      </c>
      <c r="BK4" s="2">
        <f t="shared" si="0"/>
        <v>2123268.7058482133</v>
      </c>
    </row>
    <row r="5" ht="15">
      <c r="C5" s="9" t="s">
        <v>6</v>
      </c>
    </row>
    <row r="6" spans="3:51" ht="15">
      <c r="C6" s="3" t="s">
        <v>2</v>
      </c>
      <c r="G6" s="2">
        <f>AVERAGE(D4:F4)</f>
        <v>2257134.6413333337</v>
      </c>
      <c r="H6" s="2">
        <f aca="true" t="shared" si="1" ref="H6:AY6">AVERAGE(E4:G4)</f>
        <v>2232947.255</v>
      </c>
      <c r="I6" s="2">
        <f t="shared" si="1"/>
        <v>2310429.7660000003</v>
      </c>
      <c r="J6" s="2">
        <f t="shared" si="1"/>
        <v>2248166.1756666666</v>
      </c>
      <c r="K6" s="2">
        <f t="shared" si="1"/>
        <v>2268202.2776666665</v>
      </c>
      <c r="L6" s="2">
        <f t="shared" si="1"/>
        <v>2250074.9306666665</v>
      </c>
      <c r="M6" s="2">
        <f t="shared" si="1"/>
        <v>2336196.005</v>
      </c>
      <c r="N6" s="2">
        <f t="shared" si="1"/>
        <v>2452453.891666666</v>
      </c>
      <c r="O6" s="2">
        <f t="shared" si="1"/>
        <v>2510147.6396666667</v>
      </c>
      <c r="P6" s="2">
        <f t="shared" si="1"/>
        <v>2532651.406</v>
      </c>
      <c r="Q6" s="2">
        <f t="shared" si="1"/>
        <v>2444436.0706666666</v>
      </c>
      <c r="R6" s="2">
        <f t="shared" si="1"/>
        <v>2385638.825333333</v>
      </c>
      <c r="S6" s="2">
        <f t="shared" si="1"/>
        <v>2353721.9806666668</v>
      </c>
      <c r="T6" s="2">
        <f t="shared" si="1"/>
        <v>2330075.267333333</v>
      </c>
      <c r="U6" s="2">
        <f t="shared" si="1"/>
        <v>2371279.255333333</v>
      </c>
      <c r="V6" s="2">
        <f t="shared" si="1"/>
        <v>2336010.056666666</v>
      </c>
      <c r="W6" s="2">
        <f t="shared" si="1"/>
        <v>2347989.1073333328</v>
      </c>
      <c r="X6" s="2">
        <f t="shared" si="1"/>
        <v>2335674.9409999996</v>
      </c>
      <c r="Y6" s="2">
        <f t="shared" si="1"/>
        <v>2331814.044333333</v>
      </c>
      <c r="Z6" s="2">
        <f t="shared" si="1"/>
        <v>2380242.258</v>
      </c>
      <c r="AA6" s="2">
        <f t="shared" si="1"/>
        <v>2345329.055666667</v>
      </c>
      <c r="AB6" s="2">
        <f t="shared" si="1"/>
        <v>2359857.7600000002</v>
      </c>
      <c r="AC6" s="2">
        <f t="shared" si="1"/>
        <v>2258469.7339999997</v>
      </c>
      <c r="AD6" s="2">
        <f t="shared" si="1"/>
        <v>2190224.3966666665</v>
      </c>
      <c r="AE6" s="2">
        <f t="shared" si="1"/>
        <v>2144076.0089999996</v>
      </c>
      <c r="AF6" s="2">
        <f t="shared" si="1"/>
        <v>2096677.7309999997</v>
      </c>
      <c r="AG6" s="2">
        <f t="shared" si="1"/>
        <v>2171154.631333333</v>
      </c>
      <c r="AH6" s="2">
        <f t="shared" si="1"/>
        <v>2127627.2483333335</v>
      </c>
      <c r="AI6" s="2">
        <f t="shared" si="1"/>
        <v>2194872.919666667</v>
      </c>
      <c r="AJ6" s="2">
        <f t="shared" si="1"/>
        <v>2177780.7366666663</v>
      </c>
      <c r="AK6" s="2">
        <f t="shared" si="1"/>
        <v>2242081.638333333</v>
      </c>
      <c r="AL6" s="2">
        <f t="shared" si="1"/>
        <v>2310723.5096666664</v>
      </c>
      <c r="AM6" s="2">
        <f t="shared" si="1"/>
        <v>2320288.9803333334</v>
      </c>
      <c r="AN6" s="2">
        <f t="shared" si="1"/>
        <v>2341005.8079999997</v>
      </c>
      <c r="AO6" s="2">
        <f t="shared" si="1"/>
        <v>2241973.1976666665</v>
      </c>
      <c r="AP6" s="2">
        <f t="shared" si="1"/>
        <v>2155786.916333333</v>
      </c>
      <c r="AQ6" s="2">
        <f t="shared" si="1"/>
        <v>2077246.785666667</v>
      </c>
      <c r="AR6" s="2">
        <f t="shared" si="1"/>
        <v>2125364.1436666665</v>
      </c>
      <c r="AS6" s="2">
        <f t="shared" si="1"/>
        <v>2172771.597666667</v>
      </c>
      <c r="AT6" s="2">
        <f t="shared" si="1"/>
        <v>2183286.866</v>
      </c>
      <c r="AU6" s="2">
        <f t="shared" si="1"/>
        <v>2172848.9933333336</v>
      </c>
      <c r="AV6" s="2">
        <f t="shared" si="1"/>
        <v>2188007.433</v>
      </c>
      <c r="AW6" s="2">
        <f t="shared" si="1"/>
        <v>2179254.970666667</v>
      </c>
      <c r="AX6" s="2">
        <f t="shared" si="1"/>
        <v>2209528.3513333336</v>
      </c>
      <c r="AY6" s="2">
        <f t="shared" si="1"/>
        <v>2178365.075333333</v>
      </c>
    </row>
    <row r="7" spans="3:51" ht="30">
      <c r="C7" s="3" t="s">
        <v>1</v>
      </c>
      <c r="G7" s="2">
        <f>G4-G6</f>
        <v>-84281.91933333362</v>
      </c>
      <c r="H7" s="2">
        <f aca="true" t="shared" si="2" ref="H7:AY7">H4-H6</f>
        <v>104995.76599999983</v>
      </c>
      <c r="I7" s="2">
        <f t="shared" si="2"/>
        <v>-76726.98200000031</v>
      </c>
      <c r="J7" s="2">
        <f t="shared" si="2"/>
        <v>-15205.147666666657</v>
      </c>
      <c r="K7" s="2">
        <f t="shared" si="2"/>
        <v>15358.702333333436</v>
      </c>
      <c r="L7" s="2">
        <f t="shared" si="2"/>
        <v>241991.07633333374</v>
      </c>
      <c r="M7" s="2">
        <f t="shared" si="2"/>
        <v>245538.68299999973</v>
      </c>
      <c r="N7" s="2">
        <f t="shared" si="2"/>
        <v>4188.33233333379</v>
      </c>
      <c r="O7" s="2">
        <f t="shared" si="2"/>
        <v>49429.66633333359</v>
      </c>
      <c r="P7" s="2">
        <f t="shared" si="2"/>
        <v>-215562.72399999993</v>
      </c>
      <c r="Q7" s="2">
        <f t="shared" si="2"/>
        <v>-164185.58266666625</v>
      </c>
      <c r="R7" s="2">
        <f t="shared" si="2"/>
        <v>78187.94666666677</v>
      </c>
      <c r="S7" s="2">
        <f t="shared" si="2"/>
        <v>-107573.43866666732</v>
      </c>
      <c r="T7" s="2">
        <f t="shared" si="2"/>
        <v>73787.18466666667</v>
      </c>
      <c r="U7" s="2">
        <f t="shared" si="2"/>
        <v>-13260.079333333299</v>
      </c>
      <c r="V7" s="2">
        <f t="shared" si="2"/>
        <v>-53924.36266666651</v>
      </c>
      <c r="W7" s="2">
        <f t="shared" si="2"/>
        <v>18930.84566666698</v>
      </c>
      <c r="X7" s="2">
        <f t="shared" si="2"/>
        <v>10761.545000000391</v>
      </c>
      <c r="Y7" s="2">
        <f t="shared" si="2"/>
        <v>95556.29066666681</v>
      </c>
      <c r="Z7" s="2">
        <f t="shared" si="2"/>
        <v>-118061.91200000001</v>
      </c>
      <c r="AA7" s="2">
        <f t="shared" si="2"/>
        <v>44693.54333333345</v>
      </c>
      <c r="AB7" s="2">
        <f t="shared" si="2"/>
        <v>-236651.50300000096</v>
      </c>
      <c r="AC7" s="2">
        <f t="shared" si="2"/>
        <v>-201025.40000000014</v>
      </c>
      <c r="AD7" s="2">
        <f t="shared" si="2"/>
        <v>61353.03933333373</v>
      </c>
      <c r="AE7" s="2">
        <f t="shared" si="2"/>
        <v>-163064.58600000013</v>
      </c>
      <c r="AF7" s="2">
        <f t="shared" si="2"/>
        <v>184197.30400000047</v>
      </c>
      <c r="AG7" s="2">
        <f t="shared" si="2"/>
        <v>-50159.3443333325</v>
      </c>
      <c r="AH7" s="2">
        <f t="shared" si="2"/>
        <v>55121.18866666639</v>
      </c>
      <c r="AI7" s="2">
        <f t="shared" si="2"/>
        <v>34725.5663333321</v>
      </c>
      <c r="AJ7" s="2">
        <f t="shared" si="2"/>
        <v>136117.25533333374</v>
      </c>
      <c r="AK7" s="2">
        <f t="shared" si="2"/>
        <v>146592.4126666668</v>
      </c>
      <c r="AL7" s="2">
        <f t="shared" si="2"/>
        <v>-52428.611666666344</v>
      </c>
      <c r="AM7" s="2">
        <f t="shared" si="2"/>
        <v>55759.49466666626</v>
      </c>
      <c r="AN7" s="2">
        <f t="shared" si="2"/>
        <v>-249429.588</v>
      </c>
      <c r="AO7" s="2">
        <f t="shared" si="2"/>
        <v>-242237.14366666623</v>
      </c>
      <c r="AP7" s="2">
        <f t="shared" si="2"/>
        <v>-15358.833333332557</v>
      </c>
      <c r="AQ7" s="2">
        <f t="shared" si="2"/>
        <v>158681.50833333237</v>
      </c>
      <c r="AR7" s="2">
        <f t="shared" si="2"/>
        <v>16594.272333333734</v>
      </c>
      <c r="AS7" s="2">
        <f t="shared" si="2"/>
        <v>-797.7096666665748</v>
      </c>
      <c r="AT7" s="2">
        <f t="shared" si="2"/>
        <v>21327.810000000056</v>
      </c>
      <c r="AU7" s="2">
        <f t="shared" si="2"/>
        <v>14584.741666666698</v>
      </c>
      <c r="AV7" s="2">
        <f t="shared" si="2"/>
        <v>-42290.93200000003</v>
      </c>
      <c r="AW7" s="2">
        <f t="shared" si="2"/>
        <v>116179.84733333299</v>
      </c>
      <c r="AX7" s="2">
        <f t="shared" si="2"/>
        <v>-115584.44433333399</v>
      </c>
      <c r="AY7" s="2">
        <f t="shared" si="2"/>
        <v>5257.227666666731</v>
      </c>
    </row>
    <row r="8" spans="3:51" ht="15">
      <c r="C8" s="3" t="s">
        <v>5</v>
      </c>
      <c r="D8">
        <f>MONTH(D3)</f>
        <v>1</v>
      </c>
      <c r="E8">
        <f aca="true" t="shared" si="3" ref="E8:AY8">MONTH(E3)</f>
        <v>2</v>
      </c>
      <c r="F8">
        <f t="shared" si="3"/>
        <v>3</v>
      </c>
      <c r="G8">
        <f t="shared" si="3"/>
        <v>4</v>
      </c>
      <c r="H8">
        <f t="shared" si="3"/>
        <v>5</v>
      </c>
      <c r="I8">
        <f t="shared" si="3"/>
        <v>6</v>
      </c>
      <c r="J8">
        <f t="shared" si="3"/>
        <v>7</v>
      </c>
      <c r="K8">
        <f t="shared" si="3"/>
        <v>8</v>
      </c>
      <c r="L8">
        <f t="shared" si="3"/>
        <v>9</v>
      </c>
      <c r="M8">
        <f t="shared" si="3"/>
        <v>10</v>
      </c>
      <c r="N8">
        <f t="shared" si="3"/>
        <v>11</v>
      </c>
      <c r="O8">
        <f t="shared" si="3"/>
        <v>12</v>
      </c>
      <c r="P8">
        <f t="shared" si="3"/>
        <v>1</v>
      </c>
      <c r="Q8">
        <f t="shared" si="3"/>
        <v>2</v>
      </c>
      <c r="R8">
        <f t="shared" si="3"/>
        <v>3</v>
      </c>
      <c r="S8">
        <f t="shared" si="3"/>
        <v>4</v>
      </c>
      <c r="T8">
        <f t="shared" si="3"/>
        <v>5</v>
      </c>
      <c r="U8">
        <f t="shared" si="3"/>
        <v>6</v>
      </c>
      <c r="V8">
        <f t="shared" si="3"/>
        <v>7</v>
      </c>
      <c r="W8">
        <f t="shared" si="3"/>
        <v>8</v>
      </c>
      <c r="X8">
        <f t="shared" si="3"/>
        <v>9</v>
      </c>
      <c r="Y8">
        <f t="shared" si="3"/>
        <v>10</v>
      </c>
      <c r="Z8">
        <f t="shared" si="3"/>
        <v>11</v>
      </c>
      <c r="AA8">
        <f t="shared" si="3"/>
        <v>12</v>
      </c>
      <c r="AB8">
        <f t="shared" si="3"/>
        <v>1</v>
      </c>
      <c r="AC8">
        <f t="shared" si="3"/>
        <v>2</v>
      </c>
      <c r="AD8">
        <f t="shared" si="3"/>
        <v>3</v>
      </c>
      <c r="AE8">
        <f t="shared" si="3"/>
        <v>4</v>
      </c>
      <c r="AF8">
        <f t="shared" si="3"/>
        <v>5</v>
      </c>
      <c r="AG8">
        <f t="shared" si="3"/>
        <v>6</v>
      </c>
      <c r="AH8">
        <f t="shared" si="3"/>
        <v>7</v>
      </c>
      <c r="AI8">
        <f t="shared" si="3"/>
        <v>8</v>
      </c>
      <c r="AJ8">
        <f t="shared" si="3"/>
        <v>9</v>
      </c>
      <c r="AK8">
        <f t="shared" si="3"/>
        <v>10</v>
      </c>
      <c r="AL8">
        <f t="shared" si="3"/>
        <v>11</v>
      </c>
      <c r="AM8">
        <f t="shared" si="3"/>
        <v>12</v>
      </c>
      <c r="AN8">
        <f t="shared" si="3"/>
        <v>1</v>
      </c>
      <c r="AO8">
        <f t="shared" si="3"/>
        <v>2</v>
      </c>
      <c r="AP8">
        <f t="shared" si="3"/>
        <v>3</v>
      </c>
      <c r="AQ8">
        <f t="shared" si="3"/>
        <v>4</v>
      </c>
      <c r="AR8">
        <f t="shared" si="3"/>
        <v>5</v>
      </c>
      <c r="AS8">
        <f t="shared" si="3"/>
        <v>6</v>
      </c>
      <c r="AT8">
        <f t="shared" si="3"/>
        <v>7</v>
      </c>
      <c r="AU8">
        <f t="shared" si="3"/>
        <v>8</v>
      </c>
      <c r="AV8">
        <f t="shared" si="3"/>
        <v>9</v>
      </c>
      <c r="AW8">
        <f t="shared" si="3"/>
        <v>10</v>
      </c>
      <c r="AX8">
        <f t="shared" si="3"/>
        <v>11</v>
      </c>
      <c r="AY8">
        <f t="shared" si="3"/>
        <v>12</v>
      </c>
    </row>
    <row r="9" spans="3:15" ht="15">
      <c r="C9" s="3" t="s">
        <v>7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</row>
    <row r="10" spans="3:15" ht="15">
      <c r="C10" s="3" t="s">
        <v>8</v>
      </c>
      <c r="D10" s="7">
        <f>SUMIF($G$8:$AY$8,D9,$G$7:$AY$7)</f>
        <v>-701643.8150000009</v>
      </c>
      <c r="E10" s="7">
        <f aca="true" t="shared" si="4" ref="E10:O10">SUMIF($G$8:$AY$8,E9,$G$7:$AY$7)</f>
        <v>-607448.1263333326</v>
      </c>
      <c r="F10" s="7">
        <f t="shared" si="4"/>
        <v>124182.15266666794</v>
      </c>
      <c r="G10" s="7">
        <f t="shared" si="4"/>
        <v>-196238.4356666687</v>
      </c>
      <c r="H10" s="7">
        <f t="shared" si="4"/>
        <v>379574.5270000007</v>
      </c>
      <c r="I10" s="7">
        <f t="shared" si="4"/>
        <v>-140944.11533333268</v>
      </c>
      <c r="J10" s="7">
        <f t="shared" si="4"/>
        <v>7319.488333333284</v>
      </c>
      <c r="K10" s="7">
        <f t="shared" si="4"/>
        <v>83599.85599999921</v>
      </c>
      <c r="L10" s="7">
        <f t="shared" si="4"/>
        <v>346578.94466666784</v>
      </c>
      <c r="M10" s="7">
        <f t="shared" si="4"/>
        <v>603867.2336666663</v>
      </c>
      <c r="N10" s="7">
        <f t="shared" si="4"/>
        <v>-281886.63566666655</v>
      </c>
      <c r="O10" s="7">
        <f t="shared" si="4"/>
        <v>155139.93200000003</v>
      </c>
    </row>
    <row r="11" spans="3:15" ht="15">
      <c r="C11" s="3" t="s">
        <v>9</v>
      </c>
      <c r="D11">
        <f>COUNTIF($G$8:$AY$8,D9)</f>
        <v>3</v>
      </c>
      <c r="E11">
        <f aca="true" t="shared" si="5" ref="E11:O11">COUNTIF($G$8:$AY$8,E9)</f>
        <v>3</v>
      </c>
      <c r="F11">
        <f t="shared" si="5"/>
        <v>3</v>
      </c>
      <c r="G11">
        <f t="shared" si="5"/>
        <v>4</v>
      </c>
      <c r="H11">
        <f t="shared" si="5"/>
        <v>4</v>
      </c>
      <c r="I11">
        <f t="shared" si="5"/>
        <v>4</v>
      </c>
      <c r="J11">
        <f t="shared" si="5"/>
        <v>4</v>
      </c>
      <c r="K11">
        <f t="shared" si="5"/>
        <v>4</v>
      </c>
      <c r="L11">
        <f t="shared" si="5"/>
        <v>4</v>
      </c>
      <c r="M11">
        <f t="shared" si="5"/>
        <v>4</v>
      </c>
      <c r="N11">
        <f t="shared" si="5"/>
        <v>4</v>
      </c>
      <c r="O11">
        <f t="shared" si="5"/>
        <v>4</v>
      </c>
    </row>
    <row r="12" spans="3:15" ht="15">
      <c r="C12" s="3" t="s">
        <v>10</v>
      </c>
      <c r="D12" s="7">
        <f>D10/D11</f>
        <v>-233881.27166666696</v>
      </c>
      <c r="E12" s="7">
        <f aca="true" t="shared" si="6" ref="E12:O12">E10/E11</f>
        <v>-202482.70877777753</v>
      </c>
      <c r="F12" s="7">
        <f t="shared" si="6"/>
        <v>41394.05088888932</v>
      </c>
      <c r="G12" s="7">
        <f t="shared" si="6"/>
        <v>-49059.60891666717</v>
      </c>
      <c r="H12" s="7">
        <f t="shared" si="6"/>
        <v>94893.63175000018</v>
      </c>
      <c r="I12" s="7">
        <f t="shared" si="6"/>
        <v>-35236.02883333317</v>
      </c>
      <c r="J12" s="7">
        <f t="shared" si="6"/>
        <v>1829.872083333321</v>
      </c>
      <c r="K12" s="7">
        <f t="shared" si="6"/>
        <v>20899.963999999803</v>
      </c>
      <c r="L12" s="7">
        <f t="shared" si="6"/>
        <v>86644.73616666696</v>
      </c>
      <c r="M12" s="7">
        <f t="shared" si="6"/>
        <v>150966.80841666658</v>
      </c>
      <c r="N12" s="7">
        <f t="shared" si="6"/>
        <v>-70471.65891666664</v>
      </c>
      <c r="O12" s="7">
        <f t="shared" si="6"/>
        <v>38784.98300000001</v>
      </c>
    </row>
    <row r="13" spans="3:15" ht="30">
      <c r="C13" s="3" t="s">
        <v>11</v>
      </c>
      <c r="D13" s="7">
        <f>SUMIF($G$8:$AY$8,D9,$G$7:$AY$7)/COUNTIF($G$8:$AY$8,D9)</f>
        <v>-233881.27166666696</v>
      </c>
      <c r="E13" s="7">
        <f aca="true" t="shared" si="7" ref="E13:O13">SUMIF($G$8:$AY$8,E9,$G$7:$AY$7)/COUNTIF($G$8:$AY$8,E9)</f>
        <v>-202482.70877777753</v>
      </c>
      <c r="F13" s="7">
        <f t="shared" si="7"/>
        <v>41394.05088888932</v>
      </c>
      <c r="G13" s="7">
        <f t="shared" si="7"/>
        <v>-49059.60891666717</v>
      </c>
      <c r="H13" s="7">
        <f t="shared" si="7"/>
        <v>94893.63175000018</v>
      </c>
      <c r="I13" s="7">
        <f t="shared" si="7"/>
        <v>-35236.02883333317</v>
      </c>
      <c r="J13" s="7">
        <f t="shared" si="7"/>
        <v>1829.872083333321</v>
      </c>
      <c r="K13" s="7">
        <f t="shared" si="7"/>
        <v>20899.963999999803</v>
      </c>
      <c r="L13" s="7">
        <f t="shared" si="7"/>
        <v>86644.73616666696</v>
      </c>
      <c r="M13" s="7">
        <f t="shared" si="7"/>
        <v>150966.80841666658</v>
      </c>
      <c r="N13" s="7">
        <f t="shared" si="7"/>
        <v>-70471.65891666664</v>
      </c>
      <c r="O13" s="7">
        <f t="shared" si="7"/>
        <v>38784.98300000001</v>
      </c>
    </row>
  </sheetData>
  <sheetProtection/>
  <hyperlinks>
    <hyperlink ref="A1" r:id="rId1" display="www.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1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6.140625" style="0" customWidth="1"/>
  </cols>
  <sheetData>
    <row r="1" ht="112.5" customHeight="1">
      <c r="A1" s="10" t="s">
        <v>13</v>
      </c>
    </row>
    <row r="2" ht="32.25" customHeight="1">
      <c r="A2" s="11"/>
    </row>
    <row r="3" s="13" customFormat="1" ht="17.25">
      <c r="A3" s="12" t="s">
        <v>14</v>
      </c>
    </row>
    <row r="4" s="13" customFormat="1" ht="17.25">
      <c r="A4" s="12" t="s">
        <v>15</v>
      </c>
    </row>
    <row r="5" s="13" customFormat="1" ht="17.25">
      <c r="A5" s="12" t="s">
        <v>16</v>
      </c>
    </row>
    <row r="6" s="13" customFormat="1" ht="17.25">
      <c r="A6" s="12" t="s">
        <v>17</v>
      </c>
    </row>
    <row r="7" s="13" customFormat="1" ht="17.25">
      <c r="A7" s="12" t="s">
        <v>18</v>
      </c>
    </row>
    <row r="8" s="13" customFormat="1" ht="17.25">
      <c r="A8" s="12" t="s">
        <v>19</v>
      </c>
    </row>
    <row r="9" s="13" customFormat="1" ht="17.25">
      <c r="A9" s="12" t="s">
        <v>20</v>
      </c>
    </row>
    <row r="10" s="13" customFormat="1" ht="17.25">
      <c r="A10" s="12" t="s">
        <v>21</v>
      </c>
    </row>
    <row r="11" ht="31.5" customHeight="1">
      <c r="A11" s="11"/>
    </row>
    <row r="12" ht="57.75" customHeight="1">
      <c r="A12" s="14" t="s">
        <v>22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8.57421875" style="15" customWidth="1"/>
    <col min="2" max="16384" width="9.140625" style="15" customWidth="1"/>
  </cols>
  <sheetData>
    <row r="1" ht="11.25" customHeight="1"/>
    <row r="2" ht="35.25" customHeight="1">
      <c r="A2" s="16" t="s">
        <v>23</v>
      </c>
    </row>
    <row r="3" ht="41.25" customHeight="1"/>
    <row r="4" s="18" customFormat="1" ht="17.25">
      <c r="A4" s="17" t="s">
        <v>24</v>
      </c>
    </row>
    <row r="5" s="18" customFormat="1" ht="17.25">
      <c r="A5" s="17" t="s">
        <v>25</v>
      </c>
    </row>
    <row r="6" s="18" customFormat="1" ht="17.25">
      <c r="A6" s="17" t="s">
        <v>26</v>
      </c>
    </row>
    <row r="7" s="18" customFormat="1" ht="17.25">
      <c r="A7" s="17" t="s">
        <v>27</v>
      </c>
    </row>
    <row r="8" ht="42" customHeight="1"/>
    <row r="9" ht="27" customHeight="1">
      <c r="A9" s="19" t="s">
        <v>28</v>
      </c>
    </row>
    <row r="10" ht="10.5" customHeight="1"/>
    <row r="11" ht="52.5" customHeight="1">
      <c r="A11" s="20" t="s">
        <v>29</v>
      </c>
    </row>
    <row r="12" ht="3.75" customHeight="1">
      <c r="A12" s="20"/>
    </row>
    <row r="13" ht="66.75" customHeight="1">
      <c r="A13" s="20" t="s">
        <v>30</v>
      </c>
    </row>
    <row r="14" ht="6" customHeight="1">
      <c r="A14" s="21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Леськи</dc:creator>
  <cp:keywords/>
  <dc:description/>
  <cp:lastModifiedBy>Лёська</cp:lastModifiedBy>
  <dcterms:created xsi:type="dcterms:W3CDTF">2014-09-24T18:13:27Z</dcterms:created>
  <dcterms:modified xsi:type="dcterms:W3CDTF">2015-11-29T16:11:08Z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